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Junjie\Desktop\"/>
    </mc:Choice>
  </mc:AlternateContent>
  <xr:revisionPtr revIDLastSave="0" documentId="13_ncr:1_{7BE0CB8A-2A74-474A-91C8-7149B7DC62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项目报价预算单" sheetId="12" r:id="rId1"/>
  </sheets>
  <definedNames>
    <definedName name="_xlnm.Print_Area" localSheetId="0">项目报价预算单!$A$1:$F$27</definedName>
  </definedNames>
  <calcPr calcId="181029"/>
</workbook>
</file>

<file path=xl/calcChain.xml><?xml version="1.0" encoding="utf-8"?>
<calcChain xmlns="http://schemas.openxmlformats.org/spreadsheetml/2006/main">
  <c r="F23" i="12" l="1"/>
  <c r="C21" i="12"/>
  <c r="F20" i="12"/>
  <c r="C18" i="12"/>
  <c r="F17" i="12"/>
  <c r="C15" i="12"/>
  <c r="F14" i="12"/>
  <c r="C12" i="12" s="1"/>
  <c r="C10" i="12"/>
  <c r="C11" i="12" s="1"/>
  <c r="C9" i="12"/>
  <c r="B8" i="12"/>
  <c r="C8" i="12" s="1"/>
  <c r="B7" i="12"/>
  <c r="B6" i="12"/>
  <c r="E3" i="12"/>
  <c r="F2" i="12"/>
  <c r="B11" i="12" l="1"/>
  <c r="AC13" i="12" s="1"/>
  <c r="AD14" i="12" s="1"/>
  <c r="AB14" i="12" s="1"/>
  <c r="C5" i="12"/>
  <c r="C25" i="12" l="1"/>
  <c r="D26" i="12" s="1"/>
  <c r="B26" i="12" s="1"/>
</calcChain>
</file>

<file path=xl/sharedStrings.xml><?xml version="1.0" encoding="utf-8"?>
<sst xmlns="http://schemas.openxmlformats.org/spreadsheetml/2006/main" count="60" uniqueCount="51">
  <si>
    <t>客户名称：</t>
  </si>
  <si>
    <r>
      <t xml:space="preserve">2023年项目报价预算单（含税）          
                                                    </t>
    </r>
    <r>
      <rPr>
        <b/>
        <sz val="20"/>
        <color theme="1"/>
        <rFont val="宋体"/>
        <family val="3"/>
        <charset val="134"/>
        <scheme val="major"/>
      </rPr>
      <t xml:space="preserve"> NO.1</t>
    </r>
  </si>
  <si>
    <t>客户类别：</t>
  </si>
  <si>
    <t>第二类（3次以上下单）</t>
  </si>
  <si>
    <t>业务员：</t>
  </si>
  <si>
    <t>日期：</t>
  </si>
  <si>
    <t>目标销售价</t>
  </si>
  <si>
    <t>项目
总金额：</t>
  </si>
  <si>
    <t>品项</t>
  </si>
  <si>
    <t>预算金额
（含税）</t>
  </si>
  <si>
    <t>销售金额
（含税）</t>
  </si>
  <si>
    <t>费 用 明 细</t>
  </si>
  <si>
    <t>产品费用：</t>
  </si>
  <si>
    <t>附产品费用明细模板</t>
  </si>
  <si>
    <t>运输费用：</t>
  </si>
  <si>
    <t>安装费用：</t>
  </si>
  <si>
    <t>项目型：集成项目，立库、阁楼及平台、四向穿梭，两向穿梭</t>
  </si>
  <si>
    <t>项目管理费：</t>
  </si>
  <si>
    <t>常规性订单</t>
  </si>
  <si>
    <t>项目型：集成项目，立库、阁楼及平台、四向穿梭，两向穿梭
常规性：物流载具、横梁式货架、中仓、贯通式货架、流利式货架</t>
  </si>
  <si>
    <t>常规性：物流载具、横梁式货架、中仓、贯通式货架、流利式货架</t>
  </si>
  <si>
    <t>其他费用：</t>
  </si>
  <si>
    <t>营销费用：</t>
  </si>
  <si>
    <t>提供普通发票</t>
  </si>
  <si>
    <t>提供13%增值专用税发票</t>
  </si>
  <si>
    <t>合计：</t>
  </si>
  <si>
    <t>财
务
成
本</t>
  </si>
  <si>
    <t>发货前付款无财务费用</t>
  </si>
  <si>
    <t>到货款金额</t>
  </si>
  <si>
    <t>不提供发票</t>
  </si>
  <si>
    <t>付款周期
（天）</t>
  </si>
  <si>
    <t>到货款金额比例
（%）</t>
  </si>
  <si>
    <t>成本小计
（元）</t>
  </si>
  <si>
    <t>销售利润比例：</t>
  </si>
  <si>
    <t>审核：</t>
  </si>
  <si>
    <t>销售提成金额（元）：</t>
  </si>
  <si>
    <t>提成标准：</t>
  </si>
  <si>
    <t>发货至安装验收后</t>
  </si>
  <si>
    <t>安装验收款金额</t>
  </si>
  <si>
    <t xml:space="preserve">安装验收款比例
（%）
</t>
  </si>
  <si>
    <t>验收后质保期限</t>
  </si>
  <si>
    <t>质保金</t>
  </si>
  <si>
    <t>质保期
（月）</t>
  </si>
  <si>
    <t>质保金比例
（%）</t>
  </si>
  <si>
    <t>成本小计</t>
  </si>
  <si>
    <t xml:space="preserve">常规银行承兑（黑名单另计）
</t>
  </si>
  <si>
    <t>承兑费用</t>
  </si>
  <si>
    <t>承兑时间
（月）</t>
  </si>
  <si>
    <t>承兑金额
（元）</t>
  </si>
  <si>
    <t>第一类</t>
  </si>
  <si>
    <t>红色区域为手工填写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</si>
</sst>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&quot;￥&quot;#,##0;&quot;￥&quot;\-#,##0"/>
    <numFmt numFmtId="178" formatCode="0_ "/>
    <numFmt numFmtId="181" formatCode="_ \¥* #,##0.00_ ;_ \¥* \-#,##0.00_ ;_ \¥* &quot;-&quot;??_ ;_ @_ "/>
    <numFmt numFmtId="182" formatCode="0.0%"/>
  </numFmts>
  <fonts count="22" x14ac:knownFonts="1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22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4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8"/>
      <color rgb="FFFF0000"/>
      <name val="宋体"/>
      <family val="3"/>
      <charset val="134"/>
    </font>
    <font>
      <b/>
      <sz val="18"/>
      <name val="宋体"/>
      <family val="3"/>
      <charset val="134"/>
    </font>
    <font>
      <b/>
      <sz val="18"/>
      <color theme="3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aj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6" fillId="0" borderId="4" xfId="0" applyFont="1" applyBorder="1" applyProtection="1">
      <alignment vertical="center"/>
      <protection locked="0"/>
    </xf>
    <xf numFmtId="14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right" vertical="center"/>
      <protection locked="0"/>
    </xf>
    <xf numFmtId="181" fontId="5" fillId="0" borderId="4" xfId="0" applyNumberFormat="1" applyFont="1" applyBorder="1" applyAlignment="1" applyProtection="1">
      <alignment horizontal="center" vertical="center"/>
      <protection locked="0"/>
    </xf>
    <xf numFmtId="181" fontId="6" fillId="0" borderId="4" xfId="0" applyNumberFormat="1" applyFont="1" applyBorder="1" applyAlignment="1">
      <alignment horizontal="center" vertical="center"/>
    </xf>
    <xf numFmtId="181" fontId="11" fillId="0" borderId="4" xfId="0" applyNumberFormat="1" applyFont="1" applyBorder="1" applyAlignment="1">
      <alignment horizontal="center" vertical="center"/>
    </xf>
    <xf numFmtId="181" fontId="6" fillId="0" borderId="4" xfId="0" applyNumberFormat="1" applyFont="1" applyBorder="1">
      <alignment vertical="center"/>
    </xf>
    <xf numFmtId="181" fontId="11" fillId="0" borderId="4" xfId="0" applyNumberFormat="1" applyFont="1" applyBorder="1">
      <alignment vertical="center"/>
    </xf>
    <xf numFmtId="0" fontId="12" fillId="0" borderId="0" xfId="0" applyFont="1" applyAlignment="1" applyProtection="1">
      <alignment vertical="center" wrapText="1"/>
      <protection locked="0"/>
    </xf>
    <xf numFmtId="181" fontId="6" fillId="0" borderId="4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Protection="1">
      <alignment vertical="center"/>
      <protection locked="0"/>
    </xf>
    <xf numFmtId="0" fontId="14" fillId="0" borderId="4" xfId="0" applyFont="1" applyBorder="1" applyAlignment="1" applyProtection="1">
      <alignment horizontal="right" vertical="center"/>
      <protection locked="0"/>
    </xf>
    <xf numFmtId="181" fontId="14" fillId="0" borderId="4" xfId="0" applyNumberFormat="1" applyFont="1" applyBorder="1" applyAlignment="1">
      <alignment horizontal="center" vertical="center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Protection="1">
      <alignment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9" fontId="5" fillId="2" borderId="4" xfId="0" applyNumberFormat="1" applyFont="1" applyFill="1" applyBorder="1" applyAlignment="1" applyProtection="1">
      <alignment horizontal="center" vertical="center"/>
      <protection locked="0"/>
    </xf>
    <xf numFmtId="176" fontId="6" fillId="2" borderId="4" xfId="0" applyNumberFormat="1" applyFont="1" applyFill="1" applyBorder="1" applyAlignment="1">
      <alignment horizontal="center" vertical="center"/>
    </xf>
    <xf numFmtId="0" fontId="11" fillId="2" borderId="4" xfId="0" applyFont="1" applyFill="1" applyBorder="1" applyAlignment="1" applyProtection="1">
      <alignment horizontal="center" vertical="center" wrapText="1"/>
      <protection locked="0"/>
    </xf>
    <xf numFmtId="43" fontId="1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182" fontId="6" fillId="0" borderId="4" xfId="0" applyNumberFormat="1" applyFont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82" fontId="6" fillId="0" borderId="4" xfId="0" applyNumberFormat="1" applyFont="1" applyBorder="1" applyAlignment="1" applyProtection="1">
      <alignment horizontal="center" vertical="center"/>
      <protection locked="0"/>
    </xf>
    <xf numFmtId="178" fontId="6" fillId="0" borderId="4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Protection="1">
      <alignment vertical="center"/>
      <protection locked="0"/>
    </xf>
    <xf numFmtId="178" fontId="6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182" fontId="6" fillId="0" borderId="0" xfId="0" applyNumberFormat="1" applyFont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7" fillId="0" borderId="4" xfId="0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 wrapText="1"/>
      <protection locked="0"/>
    </xf>
    <xf numFmtId="0" fontId="15" fillId="2" borderId="7" xfId="0" applyFont="1" applyFill="1" applyBorder="1" applyAlignment="1" applyProtection="1">
      <alignment horizontal="center" vertical="center" wrapText="1"/>
      <protection locked="0"/>
    </xf>
    <xf numFmtId="0" fontId="15" fillId="2" borderId="8" xfId="0" applyFont="1" applyFill="1" applyBorder="1" applyAlignment="1" applyProtection="1">
      <alignment horizontal="center" vertical="center" wrapText="1"/>
      <protection locked="0"/>
    </xf>
    <xf numFmtId="181" fontId="6" fillId="2" borderId="6" xfId="0" applyNumberFormat="1" applyFont="1" applyFill="1" applyBorder="1" applyAlignment="1" applyProtection="1">
      <alignment horizontal="center" vertical="center" wrapText="1"/>
      <protection locked="0"/>
    </xf>
    <xf numFmtId="181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181" fontId="6" fillId="2" borderId="8" xfId="0" applyNumberFormat="1" applyFont="1" applyFill="1" applyBorder="1" applyAlignment="1" applyProtection="1">
      <alignment horizontal="center" vertical="center" wrapText="1"/>
      <protection locked="0"/>
    </xf>
    <xf numFmtId="181" fontId="6" fillId="2" borderId="7" xfId="0" applyNumberFormat="1" applyFont="1" applyFill="1" applyBorder="1" applyAlignment="1" applyProtection="1">
      <alignment horizontal="center" vertical="center"/>
      <protection locked="0"/>
    </xf>
    <xf numFmtId="181" fontId="6" fillId="2" borderId="8" xfId="0" applyNumberFormat="1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181" fontId="6" fillId="2" borderId="6" xfId="0" applyNumberFormat="1" applyFont="1" applyFill="1" applyBorder="1" applyAlignment="1">
      <alignment horizontal="center" vertical="center"/>
    </xf>
    <xf numFmtId="181" fontId="6" fillId="2" borderId="7" xfId="0" applyNumberFormat="1" applyFont="1" applyFill="1" applyBorder="1" applyAlignment="1">
      <alignment horizontal="center" vertical="center"/>
    </xf>
    <xf numFmtId="181" fontId="6" fillId="2" borderId="8" xfId="0" applyNumberFormat="1" applyFont="1" applyFill="1" applyBorder="1" applyAlignment="1">
      <alignment horizontal="center" vertical="center"/>
    </xf>
    <xf numFmtId="181" fontId="6" fillId="2" borderId="4" xfId="0" applyNumberFormat="1" applyFont="1" applyFill="1" applyBorder="1" applyAlignment="1">
      <alignment horizontal="center" vertical="center"/>
    </xf>
    <xf numFmtId="182" fontId="6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82" fontId="6" fillId="0" borderId="4" xfId="0" applyNumberFormat="1" applyFont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 wrapText="1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181" fontId="8" fillId="0" borderId="4" xfId="0" applyNumberFormat="1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</cellXfs>
  <cellStyles count="5">
    <cellStyle name="标题" xfId="1" builtinId="15"/>
    <cellStyle name="常规" xfId="0" builtinId="0"/>
    <cellStyle name="常规 2" xfId="3" xr:uid="{00000000-0005-0000-0000-000032000000}"/>
    <cellStyle name="常规 2 2" xfId="2" xr:uid="{00000000-0005-0000-0000-00002C000000}"/>
    <cellStyle name="常规 3" xfId="4" xr:uid="{00000000-0005-0000-0000-000033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47625</xdr:rowOff>
    </xdr:from>
    <xdr:to>
      <xdr:col>0</xdr:col>
      <xdr:colOff>1543685</xdr:colOff>
      <xdr:row>0</xdr:row>
      <xdr:rowOff>695960</xdr:rowOff>
    </xdr:to>
    <xdr:pic>
      <xdr:nvPicPr>
        <xdr:cNvPr id="2" name="图片 1" descr="E:\360MoveData\Users\admin\Desktop\2021-1-7新中扬立库.png2021-1-7新中扬立库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0" y="47625"/>
          <a:ext cx="1315085" cy="6483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27"/>
  <sheetViews>
    <sheetView tabSelected="1" view="pageBreakPreview" zoomScaleNormal="100" workbookViewId="0">
      <selection activeCell="G26" sqref="G26"/>
    </sheetView>
  </sheetViews>
  <sheetFormatPr defaultColWidth="9" defaultRowHeight="15.6" x14ac:dyDescent="0.25"/>
  <cols>
    <col min="1" max="1" width="21.8984375" style="1" customWidth="1"/>
    <col min="2" max="2" width="24.69921875" style="1" customWidth="1"/>
    <col min="3" max="3" width="21.3984375" style="1" customWidth="1"/>
    <col min="4" max="4" width="16" style="1" customWidth="1"/>
    <col min="5" max="5" width="17.8984375" style="1" customWidth="1"/>
    <col min="6" max="6" width="17.59765625" style="1" customWidth="1"/>
    <col min="7" max="7" width="59.8984375" style="1" customWidth="1"/>
    <col min="8" max="8" width="9" style="1"/>
    <col min="9" max="9" width="5.19921875" style="1" customWidth="1"/>
    <col min="10" max="12" width="9" style="1"/>
    <col min="13" max="13" width="9" style="3" hidden="1" customWidth="1"/>
    <col min="14" max="15" width="9" style="1"/>
    <col min="16" max="19" width="9" style="1" customWidth="1"/>
    <col min="20" max="25" width="9" style="1"/>
    <col min="26" max="26" width="9" style="1" customWidth="1"/>
    <col min="27" max="27" width="19.3984375" style="1" hidden="1" customWidth="1"/>
    <col min="28" max="28" width="16.796875" style="1" hidden="1" customWidth="1"/>
    <col min="29" max="29" width="16.3984375" style="1" hidden="1" customWidth="1"/>
    <col min="30" max="30" width="13.3984375" style="1" hidden="1" customWidth="1"/>
    <col min="31" max="32" width="9" style="1" hidden="1" customWidth="1"/>
    <col min="33" max="33" width="9" style="1" customWidth="1"/>
    <col min="34" max="16384" width="9" style="1"/>
  </cols>
  <sheetData>
    <row r="1" spans="1:32" ht="66" customHeight="1" x14ac:dyDescent="0.25">
      <c r="A1" s="72" t="s">
        <v>1</v>
      </c>
      <c r="B1" s="73"/>
      <c r="C1" s="73"/>
      <c r="D1" s="73"/>
      <c r="E1" s="73"/>
      <c r="F1" s="73"/>
    </row>
    <row r="2" spans="1:32" ht="39.9" customHeight="1" x14ac:dyDescent="0.25">
      <c r="A2" s="4" t="s">
        <v>2</v>
      </c>
      <c r="B2" s="5" t="s">
        <v>3</v>
      </c>
      <c r="C2" s="6" t="s">
        <v>4</v>
      </c>
      <c r="D2" s="7"/>
      <c r="E2" s="8" t="s">
        <v>5</v>
      </c>
      <c r="F2" s="8">
        <f ca="1">TODAY()</f>
        <v>44982</v>
      </c>
      <c r="G2" s="9" t="s">
        <v>6</v>
      </c>
    </row>
    <row r="3" spans="1:32" ht="39.9" customHeight="1" x14ac:dyDescent="0.25">
      <c r="A3" s="4" t="s">
        <v>0</v>
      </c>
      <c r="B3" s="45"/>
      <c r="C3" s="45"/>
      <c r="D3" s="11" t="s">
        <v>7</v>
      </c>
      <c r="E3" s="74">
        <f>G3</f>
        <v>1170000</v>
      </c>
      <c r="F3" s="74"/>
      <c r="G3" s="12">
        <v>1170000</v>
      </c>
    </row>
    <row r="4" spans="1:32" ht="39.9" customHeight="1" x14ac:dyDescent="0.25">
      <c r="A4" s="13" t="s">
        <v>8</v>
      </c>
      <c r="B4" s="14" t="s">
        <v>9</v>
      </c>
      <c r="C4" s="14" t="s">
        <v>10</v>
      </c>
      <c r="D4" s="75" t="s">
        <v>11</v>
      </c>
      <c r="E4" s="75"/>
      <c r="F4" s="75"/>
    </row>
    <row r="5" spans="1:32" ht="30" customHeight="1" x14ac:dyDescent="0.25">
      <c r="A5" s="15" t="s">
        <v>12</v>
      </c>
      <c r="B5" s="16">
        <v>885351</v>
      </c>
      <c r="C5" s="17">
        <f>E3-C6-C7-C8-C9-C10-C18-C21-C12-C15</f>
        <v>1069846.9000000001</v>
      </c>
      <c r="D5" s="71" t="s">
        <v>13</v>
      </c>
      <c r="E5" s="71"/>
      <c r="F5" s="71"/>
    </row>
    <row r="6" spans="1:32" ht="30" customHeight="1" x14ac:dyDescent="0.25">
      <c r="A6" s="15" t="s">
        <v>14</v>
      </c>
      <c r="B6" s="18">
        <f>C6/1.2</f>
        <v>107.5</v>
      </c>
      <c r="C6" s="16">
        <v>129</v>
      </c>
      <c r="D6" s="71"/>
      <c r="E6" s="71"/>
      <c r="F6" s="71"/>
    </row>
    <row r="7" spans="1:32" ht="30" customHeight="1" x14ac:dyDescent="0.25">
      <c r="A7" s="15" t="s">
        <v>15</v>
      </c>
      <c r="B7" s="18">
        <f>C7/1.2</f>
        <v>108.33333333333334</v>
      </c>
      <c r="C7" s="16">
        <v>130</v>
      </c>
      <c r="D7" s="71"/>
      <c r="E7" s="71"/>
      <c r="F7" s="71"/>
      <c r="AA7" s="1" t="s">
        <v>16</v>
      </c>
    </row>
    <row r="8" spans="1:32" ht="37.049999999999997" customHeight="1" x14ac:dyDescent="0.25">
      <c r="A8" s="15" t="s">
        <v>17</v>
      </c>
      <c r="B8" s="19">
        <f>IF(D8="常规性订单",0,IF(D8="项目型订单",(B5+B6+B7)*0.03))</f>
        <v>0</v>
      </c>
      <c r="C8" s="20">
        <f>B8</f>
        <v>0</v>
      </c>
      <c r="D8" s="71" t="s">
        <v>18</v>
      </c>
      <c r="E8" s="71"/>
      <c r="F8" s="71"/>
      <c r="G8" s="21" t="s">
        <v>19</v>
      </c>
      <c r="AA8" s="1" t="s">
        <v>20</v>
      </c>
    </row>
    <row r="9" spans="1:32" ht="30" customHeight="1" x14ac:dyDescent="0.25">
      <c r="A9" s="15" t="s">
        <v>21</v>
      </c>
      <c r="B9" s="16">
        <v>0</v>
      </c>
      <c r="C9" s="22">
        <f>B9</f>
        <v>0</v>
      </c>
      <c r="D9" s="71"/>
      <c r="E9" s="71"/>
      <c r="F9" s="71"/>
    </row>
    <row r="10" spans="1:32" ht="30" customHeight="1" x14ac:dyDescent="0.25">
      <c r="A10" s="15" t="s">
        <v>22</v>
      </c>
      <c r="B10" s="16">
        <v>50000</v>
      </c>
      <c r="C10" s="17">
        <f>IF(D10="提供13%增值专用税发票",B10*1.05,IF(D10="提供普通发票",B10*1.2,IF(D10="不提供发票",B10*1.23,0)))</f>
        <v>60000</v>
      </c>
      <c r="D10" s="71" t="s">
        <v>23</v>
      </c>
      <c r="E10" s="71"/>
      <c r="F10" s="71"/>
      <c r="G10" s="23"/>
      <c r="L10"/>
      <c r="AA10" s="1" t="s">
        <v>24</v>
      </c>
    </row>
    <row r="11" spans="1:32" s="2" customFormat="1" ht="30" customHeight="1" x14ac:dyDescent="0.25">
      <c r="A11" s="24" t="s">
        <v>25</v>
      </c>
      <c r="B11" s="25">
        <f>B5+B6+B7+B8+B9+C18+C21+C12+C15</f>
        <v>925460.93333333335</v>
      </c>
      <c r="C11" s="25">
        <f>G3-C10</f>
        <v>1110000</v>
      </c>
      <c r="D11" s="63"/>
      <c r="E11" s="63"/>
      <c r="F11" s="63"/>
      <c r="G11" s="1"/>
      <c r="M11" s="36"/>
      <c r="AA11" s="1" t="s">
        <v>23</v>
      </c>
    </row>
    <row r="12" spans="1:32" s="2" customFormat="1" ht="30" customHeight="1" x14ac:dyDescent="0.25">
      <c r="A12" s="48" t="s">
        <v>26</v>
      </c>
      <c r="B12" s="51" t="s">
        <v>27</v>
      </c>
      <c r="C12" s="58">
        <f>F14</f>
        <v>1916.46</v>
      </c>
      <c r="D12" s="64" t="s">
        <v>28</v>
      </c>
      <c r="E12" s="65"/>
      <c r="F12" s="66"/>
      <c r="G12" s="1"/>
      <c r="M12" s="36"/>
      <c r="AA12" s="1" t="s">
        <v>29</v>
      </c>
    </row>
    <row r="13" spans="1:32" s="2" customFormat="1" ht="30" customHeight="1" x14ac:dyDescent="0.25">
      <c r="A13" s="49"/>
      <c r="B13" s="52"/>
      <c r="C13" s="59"/>
      <c r="D13" s="26" t="s">
        <v>30</v>
      </c>
      <c r="E13" s="26" t="s">
        <v>31</v>
      </c>
      <c r="F13" s="26" t="s">
        <v>32</v>
      </c>
      <c r="G13" s="27"/>
      <c r="M13" s="36"/>
      <c r="AA13" s="45" t="s">
        <v>33</v>
      </c>
      <c r="AB13" s="45"/>
      <c r="AC13" s="67">
        <f>C11/B11-1</f>
        <v>0.1994023302550354</v>
      </c>
      <c r="AD13" s="67"/>
      <c r="AE13" s="45" t="s">
        <v>34</v>
      </c>
      <c r="AF13" s="45"/>
    </row>
    <row r="14" spans="1:32" s="2" customFormat="1" ht="30" customHeight="1" x14ac:dyDescent="0.25">
      <c r="A14" s="49"/>
      <c r="B14" s="53"/>
      <c r="C14" s="60"/>
      <c r="D14" s="28">
        <v>20</v>
      </c>
      <c r="E14" s="29">
        <v>0.3</v>
      </c>
      <c r="F14" s="30">
        <f>G3*E14*0.000273*D14</f>
        <v>1916.46</v>
      </c>
      <c r="G14" s="1"/>
      <c r="M14" s="36"/>
      <c r="AA14" s="7" t="s">
        <v>35</v>
      </c>
      <c r="AB14" s="40">
        <f>(E3-B10)*AD14</f>
        <v>16800</v>
      </c>
      <c r="AC14" s="10" t="s">
        <v>36</v>
      </c>
      <c r="AD14" s="39">
        <f>IF(B2="第二类（3次以上下单）",IF(AC13&lt;0.05,0.005,IF(AC13&lt;0.1,0.01,IF(AC13&gt;=0.1,0.015))),IF(AC13&lt;0.05,0.01,IF(AC13&lt;0.1,0.02,IF(AC13&gt;=0.1,0.03))))</f>
        <v>1.4999999999999999E-2</v>
      </c>
      <c r="AE14" s="45"/>
      <c r="AF14" s="45"/>
    </row>
    <row r="15" spans="1:32" s="2" customFormat="1" ht="30" customHeight="1" x14ac:dyDescent="0.25">
      <c r="A15" s="49"/>
      <c r="B15" s="54" t="s">
        <v>37</v>
      </c>
      <c r="C15" s="59">
        <f>F17</f>
        <v>1277.6400000000001</v>
      </c>
      <c r="D15" s="68" t="s">
        <v>38</v>
      </c>
      <c r="E15" s="69"/>
      <c r="F15" s="70"/>
      <c r="G15" s="1"/>
      <c r="M15" s="36"/>
      <c r="AA15" s="41"/>
      <c r="AB15" s="42"/>
      <c r="AC15" s="43"/>
      <c r="AD15" s="44"/>
      <c r="AE15" s="43"/>
      <c r="AF15" s="43"/>
    </row>
    <row r="16" spans="1:32" s="2" customFormat="1" ht="30" customHeight="1" x14ac:dyDescent="0.25">
      <c r="A16" s="49"/>
      <c r="B16" s="54"/>
      <c r="C16" s="59"/>
      <c r="D16" s="31" t="s">
        <v>30</v>
      </c>
      <c r="E16" s="32" t="s">
        <v>39</v>
      </c>
      <c r="F16" s="26" t="s">
        <v>32</v>
      </c>
      <c r="G16" s="23"/>
      <c r="M16" s="36"/>
      <c r="AA16" s="41"/>
      <c r="AB16" s="42"/>
      <c r="AC16" s="43"/>
      <c r="AD16" s="44"/>
      <c r="AE16" s="43"/>
      <c r="AF16" s="43"/>
    </row>
    <row r="17" spans="1:32" s="2" customFormat="1" ht="30" customHeight="1" x14ac:dyDescent="0.25">
      <c r="A17" s="49"/>
      <c r="B17" s="55"/>
      <c r="C17" s="60"/>
      <c r="D17" s="28">
        <v>20</v>
      </c>
      <c r="E17" s="29">
        <v>0.2</v>
      </c>
      <c r="F17" s="30">
        <f>G3*E17*0.000273*D17</f>
        <v>1277.6400000000001</v>
      </c>
      <c r="G17" s="1"/>
      <c r="M17" s="36"/>
      <c r="AA17" s="41"/>
      <c r="AB17" s="42"/>
      <c r="AC17" s="43"/>
      <c r="AD17" s="44"/>
      <c r="AE17" s="43"/>
      <c r="AF17" s="43"/>
    </row>
    <row r="18" spans="1:32" ht="26.1" customHeight="1" x14ac:dyDescent="0.25">
      <c r="A18" s="49"/>
      <c r="B18" s="56" t="s">
        <v>40</v>
      </c>
      <c r="C18" s="61">
        <f>F20</f>
        <v>11700</v>
      </c>
      <c r="D18" s="56" t="s">
        <v>41</v>
      </c>
      <c r="E18" s="56"/>
      <c r="F18" s="56"/>
    </row>
    <row r="19" spans="1:32" ht="31.2" x14ac:dyDescent="0.25">
      <c r="A19" s="49"/>
      <c r="B19" s="56"/>
      <c r="C19" s="61"/>
      <c r="D19" s="26" t="s">
        <v>42</v>
      </c>
      <c r="E19" s="26" t="s">
        <v>43</v>
      </c>
      <c r="F19" s="33" t="s">
        <v>44</v>
      </c>
    </row>
    <row r="20" spans="1:32" ht="26.1" customHeight="1" x14ac:dyDescent="0.25">
      <c r="A20" s="49"/>
      <c r="B20" s="56"/>
      <c r="C20" s="61"/>
      <c r="D20" s="28">
        <v>12</v>
      </c>
      <c r="E20" s="29">
        <v>0.1</v>
      </c>
      <c r="F20" s="30">
        <f>G3*E20*0.1/12*D20</f>
        <v>11700</v>
      </c>
      <c r="G20" s="27"/>
    </row>
    <row r="21" spans="1:32" ht="26.1" customHeight="1" x14ac:dyDescent="0.25">
      <c r="A21" s="49"/>
      <c r="B21" s="57" t="s">
        <v>45</v>
      </c>
      <c r="C21" s="61">
        <f>F23</f>
        <v>25000</v>
      </c>
      <c r="D21" s="56" t="s">
        <v>46</v>
      </c>
      <c r="E21" s="56"/>
      <c r="F21" s="56"/>
    </row>
    <row r="22" spans="1:32" ht="31.2" x14ac:dyDescent="0.25">
      <c r="A22" s="49"/>
      <c r="B22" s="56"/>
      <c r="C22" s="61"/>
      <c r="D22" s="26" t="s">
        <v>47</v>
      </c>
      <c r="E22" s="26" t="s">
        <v>48</v>
      </c>
      <c r="F22" s="33" t="s">
        <v>44</v>
      </c>
      <c r="G22" s="27"/>
    </row>
    <row r="23" spans="1:32" ht="26.1" customHeight="1" x14ac:dyDescent="0.25">
      <c r="A23" s="50"/>
      <c r="B23" s="56"/>
      <c r="C23" s="61"/>
      <c r="D23" s="28">
        <v>12</v>
      </c>
      <c r="E23" s="28">
        <v>1000000</v>
      </c>
      <c r="F23" s="30">
        <f>E23*0.0125/6*D23</f>
        <v>25000</v>
      </c>
    </row>
    <row r="24" spans="1:32" ht="30" customHeight="1" x14ac:dyDescent="0.25">
      <c r="A24" s="45"/>
      <c r="B24" s="45"/>
      <c r="C24" s="45"/>
      <c r="D24" s="45"/>
      <c r="E24" s="45"/>
      <c r="F24" s="45"/>
    </row>
    <row r="25" spans="1:32" ht="30" customHeight="1" x14ac:dyDescent="0.25">
      <c r="A25" s="45" t="s">
        <v>33</v>
      </c>
      <c r="B25" s="45"/>
      <c r="C25" s="62">
        <f>C11/(B11+AB14)-1</f>
        <v>0.17801763899228473</v>
      </c>
      <c r="D25" s="62"/>
      <c r="E25" s="45" t="s">
        <v>34</v>
      </c>
      <c r="F25" s="45"/>
    </row>
    <row r="26" spans="1:32" ht="30" customHeight="1" x14ac:dyDescent="0.25">
      <c r="A26" s="7" t="s">
        <v>35</v>
      </c>
      <c r="B26" s="35">
        <f>(E3-B10)*D26</f>
        <v>16800</v>
      </c>
      <c r="C26" s="10" t="s">
        <v>36</v>
      </c>
      <c r="D26" s="34">
        <f>IF(B2="第二类（3次以上下单）",IF(C25&lt;0.05,0.005,IF(C25&lt;0.1,0.01,IF(C25&gt;=0.1,0.015))),IF(C25&lt;0.05,0.01,IF(C25&lt;0.1,0.02,IF(C25&gt;=0.1,0.03))))</f>
        <v>1.4999999999999999E-2</v>
      </c>
      <c r="E26" s="45"/>
      <c r="F26" s="45"/>
      <c r="M26" s="3" t="s">
        <v>49</v>
      </c>
      <c r="N26" s="37"/>
    </row>
    <row r="27" spans="1:32" ht="30" customHeight="1" x14ac:dyDescent="0.25">
      <c r="A27" s="46" t="s">
        <v>50</v>
      </c>
      <c r="B27" s="47"/>
      <c r="C27" s="47"/>
      <c r="D27" s="47"/>
      <c r="E27" s="47"/>
      <c r="F27" s="47"/>
      <c r="M27" s="38" t="s">
        <v>3</v>
      </c>
    </row>
  </sheetData>
  <sheetProtection password="CC77" sheet="1" objects="1" selectLockedCells="1"/>
  <mergeCells count="34">
    <mergeCell ref="A1:F1"/>
    <mergeCell ref="B3:C3"/>
    <mergeCell ref="E3:F3"/>
    <mergeCell ref="D4:F4"/>
    <mergeCell ref="D5:F5"/>
    <mergeCell ref="AA13:AB13"/>
    <mergeCell ref="AC13:AD13"/>
    <mergeCell ref="D15:F15"/>
    <mergeCell ref="D6:F6"/>
    <mergeCell ref="D7:F7"/>
    <mergeCell ref="D8:F8"/>
    <mergeCell ref="D9:F9"/>
    <mergeCell ref="D10:F10"/>
    <mergeCell ref="A24:F24"/>
    <mergeCell ref="A25:B25"/>
    <mergeCell ref="C25:D25"/>
    <mergeCell ref="D11:F11"/>
    <mergeCell ref="D12:F12"/>
    <mergeCell ref="AE13:AE14"/>
    <mergeCell ref="AF13:AF14"/>
    <mergeCell ref="A27:F27"/>
    <mergeCell ref="A12:A23"/>
    <mergeCell ref="B12:B14"/>
    <mergeCell ref="B15:B17"/>
    <mergeCell ref="B18:B20"/>
    <mergeCell ref="B21:B23"/>
    <mergeCell ref="C12:C14"/>
    <mergeCell ref="C15:C17"/>
    <mergeCell ref="C18:C20"/>
    <mergeCell ref="C21:C23"/>
    <mergeCell ref="E25:E26"/>
    <mergeCell ref="F25:F26"/>
    <mergeCell ref="D18:F18"/>
    <mergeCell ref="D21:F21"/>
  </mergeCells>
  <phoneticPr fontId="21" type="noConversion"/>
  <dataValidations count="3">
    <dataValidation type="list" allowBlank="1" showInputMessage="1" showErrorMessage="1" sqref="B2" xr:uid="{00000000-0002-0000-0100-000000000000}">
      <formula1>$M$26:$M$27</formula1>
    </dataValidation>
    <dataValidation type="list" allowBlank="1" showInputMessage="1" showErrorMessage="1" sqref="D8:F8" xr:uid="{00000000-0002-0000-0100-000001000000}">
      <formula1>"项目型订单,常规性订单"</formula1>
    </dataValidation>
    <dataValidation type="list" allowBlank="1" showInputMessage="1" showErrorMessage="1" sqref="D10:F10" xr:uid="{00000000-0002-0000-0100-000002000000}">
      <formula1>$AA$10:$AA$12</formula1>
    </dataValidation>
  </dataValidations>
  <pageMargins left="0.75" right="0.75" top="1" bottom="1" header="0.5" footer="0.5"/>
  <pageSetup paperSize="9" scale="67" orientation="portrait" r:id="rId1"/>
  <colBreaks count="1" manualBreakCount="1">
    <brk id="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  <arrUserId title="区域1_1" rangeCreator="" othersAccessPermission="edit"/>
    <arrUserId title="区域1_33" rangeCreator="" othersAccessPermission="edit"/>
  </rangeList>
  <rangeList sheetStid="12" master=""/>
  <rangeList sheetStid="11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项目报价预算单</vt:lpstr>
      <vt:lpstr>项目报价预算单!Print_Area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Junjie</cp:lastModifiedBy>
  <cp:lastPrinted>2021-11-18T07:32:00Z</cp:lastPrinted>
  <dcterms:created xsi:type="dcterms:W3CDTF">2016-12-02T08:54:00Z</dcterms:created>
  <dcterms:modified xsi:type="dcterms:W3CDTF">2023-02-25T07:51:30Z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DFB93EAB45204BA582D4E0C9BF1D5691</vt:lpwstr>
  </property>
</Properties>
</file>